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W16" i="7" l="1"/>
  <c r="V16" i="7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F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Q14" i="7" s="1"/>
  <c r="H14" i="7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F13" i="7"/>
  <c r="Q16" i="7" l="1"/>
  <c r="X16" i="7"/>
  <c r="Q15" i="7"/>
  <c r="X15" i="7"/>
  <c r="P12" i="7" l="1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X12" i="7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<sst xmlns="http://schemas.openxmlformats.org/spreadsheetml/2006/main" count="1355" uniqueCount="671">
  <si>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</si>
  <si>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</si>
  <si>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</si>
  <si>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</si>
  <si>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</si>
  <si>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</si>
  <si>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</si>
  <si>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</si>
  <si>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</si>
  <si>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</si>
  <si>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</si>
  <si>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</si>
  <si>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</si>
  <si>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</si>
  <si>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</si>
  <si>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</si>
  <si>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</si>
  <si>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</si>
  <si>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</si>
  <si>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</si>
  <si>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</si>
  <si>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</si>
  <si>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</si>
  <si>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</si>
  <si>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</si>
  <si>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</si>
  <si>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</si>
  <si>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</si>
  <si>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</si>
  <si>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</si>
  <si>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</si>
  <si>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</si>
  <si>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</si>
  <si>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</si>
  <si>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</si>
  <si>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</si>
  <si>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</si>
  <si>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</si>
  <si>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</si>
  <si>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</si>
  <si>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</si>
  <si>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</si>
  <si>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</si>
  <si>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</si>
  <si>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</si>
  <si>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</si>
  <si>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</si>
  <si>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</si>
  <si>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</si>
  <si>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</si>
  <si>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</si>
  <si>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</si>
  <si>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</si>
  <si>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</si>
  <si>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</si>
  <si>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</si>
  <si>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</si>
  <si>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</si>
  <si>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</si>
  <si>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</si>
  <si>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</si>
  <si>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</si>
  <si>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</si>
  <si>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</si>
  <si>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</si>
  <si>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</si>
  <si>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</si>
  <si>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</si>
  <si>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</si>
  <si>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</si>
  <si>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</si>
  <si>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</si>
  <si>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</si>
  <si>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</si>
  <si>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</si>
  <si>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</si>
  <si>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</si>
  <si>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</si>
  <si>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</si>
  <si>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</si>
  <si>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</si>
  <si>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</si>
  <si>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</si>
  <si>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</si>
  <si>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</si>
  <si>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</si>
  <si>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</si>
  <si>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</si>
  <si>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</si>
  <si>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</si>
  <si>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</si>
  <si>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</si>
  <si>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</si>
  <si>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</si>
  <si>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</si>
  <si>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</si>
  <si>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</si>
  <si>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</si>
  <si>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</si>
  <si>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</si>
  <si>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</si>
  <si>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</si>
  <si>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</si>
  <si>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</si>
  <si>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</si>
  <si>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</si>
  <si>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</si>
  <si>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</si>
  <si>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</si>
  <si>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</si>
  <si>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</si>
  <si>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</si>
  <si>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</si>
  <si>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</si>
  <si>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</si>
  <si>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</si>
  <si>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</si>
  <si>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</si>
  <si>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</si>
  <si>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</si>
  <si>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</si>
  <si>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</si>
  <si>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</si>
  <si>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</si>
  <si>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</si>
  <si>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</si>
  <si>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</si>
  <si>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</si>
  <si>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</si>
  <si>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</si>
  <si>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</si>
  <si>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</si>
  <si>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</si>
  <si>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</si>
  <si>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</si>
  <si>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</si>
  <si>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</si>
  <si>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</si>
  <si>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</si>
  <si>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</si>
  <si>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</si>
  <si>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</si>
  <si>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</si>
  <si>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</si>
  <si>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</si>
  <si>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</si>
  <si>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</si>
  <si>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</si>
  <si>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</si>
  <si>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</si>
  <si>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</si>
  <si>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</si>
  <si>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</si>
  <si>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</si>
  <si>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</si>
  <si>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</si>
  <si>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</si>
  <si>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</si>
  <si>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</si>
  <si>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</si>
  <si>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</si>
  <si>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</si>
  <si>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</si>
  <si>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</si>
  <si>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</si>
  <si>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</si>
  <si>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</si>
  <si>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</si>
  <si>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</si>
  <si>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</si>
  <si>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</si>
  <si>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</si>
  <si>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</si>
  <si>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</si>
  <si>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</si>
  <si>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</si>
  <si>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</si>
  <si>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</si>
  <si>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</si>
  <si>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</si>
  <si>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</si>
  <si>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</si>
  <si>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</si>
  <si>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</si>
  <si>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</si>
  <si>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</si>
  <si>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</si>
  <si>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</si>
  <si>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</si>
  <si>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</si>
  <si>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</si>
  <si>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</si>
  <si>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</si>
  <si>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</si>
  <si>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</si>
  <si>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</si>
  <si>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</si>
  <si>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</si>
  <si>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</si>
  <si>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</si>
  <si>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</si>
  <si>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</si>
  <si>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</si>
  <si>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</si>
  <si>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</si>
  <si>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</si>
  <si>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</si>
  <si>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</si>
  <si>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</si>
  <si>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</si>
  <si>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</si>
  <si>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</si>
  <si>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</si>
  <si>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</si>
  <si>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</si>
  <si>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</si>
  <si>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</si>
  <si>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</si>
  <si>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</si>
  <si>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</si>
  <si>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</si>
  <si>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</si>
  <si>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</si>
  <si>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</si>
  <si>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</si>
  <si>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</si>
  <si>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</si>
  <si>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</si>
  <si>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</si>
  <si>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</si>
  <si>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</si>
  <si>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</si>
  <si>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</si>
  <si>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</si>
  <si>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</si>
  <si>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</si>
  <si>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</si>
  <si>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</si>
  <si>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</si>
  <si>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</si>
  <si>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</si>
  <si>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</si>
  <si>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</si>
  <si>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</si>
  <si>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</si>
  <si>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</si>
  <si>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</si>
  <si>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</si>
  <si>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</si>
  <si>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</si>
  <si>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</si>
  <si>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</si>
  <si>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</si>
  <si>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</si>
  <si>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</si>
  <si>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</si>
  <si>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</si>
  <si>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</si>
  <si>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</si>
  <si>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</si>
  <si>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</si>
  <si>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</si>
  <si>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</si>
  <si>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</si>
  <si>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</si>
  <si>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</si>
  <si>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</si>
  <si>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</si>
  <si>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</si>
  <si>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</si>
  <si>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</si>
  <si>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</si>
  <si>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</si>
  <si>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</si>
  <si>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</si>
  <si>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</si>
  <si>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</si>
  <si>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</si>
  <si>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</si>
  <si>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</si>
  <si>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</si>
  <si>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</si>
  <si>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</si>
  <si>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</si>
  <si>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</si>
  <si>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</si>
  <si>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</si>
  <si>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</si>
  <si>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</si>
  <si>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</si>
  <si>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</si>
  <si>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</si>
  <si>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</si>
  <si>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</si>
  <si>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</si>
  <si>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</si>
  <si>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</si>
  <si>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</si>
  <si>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</si>
  <si>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</si>
  <si>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</si>
  <si>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</si>
  <si>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</si>
  <si>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</si>
  <si>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</si>
  <si>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</si>
  <si>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</si>
  <si>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</si>
  <si>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</si>
  <si>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</si>
  <si>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</si>
  <si>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</si>
  <si>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</si>
  <si>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</si>
  <si>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</si>
  <si>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</si>
  <si>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</si>
  <si>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</si>
  <si>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</si>
  <si>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</si>
  <si>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</si>
  <si>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</si>
  <si>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</si>
  <si>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</si>
  <si>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</si>
  <si>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</si>
  <si>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</si>
  <si>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</si>
  <si>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</si>
  <si>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</si>
  <si>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</si>
  <si>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</si>
  <si>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</si>
  <si>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</si>
  <si>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</si>
  <si>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</si>
  <si>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</si>
  <si>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</si>
  <si>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</si>
  <si>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</si>
  <si>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</si>
  <si>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</si>
  <si>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</si>
  <si>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</si>
  <si>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</si>
  <si>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</si>
  <si>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</si>
  <si>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</si>
  <si>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</si>
  <si>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</si>
  <si>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</si>
  <si>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</si>
  <si>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</si>
  <si>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</si>
  <si>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</si>
  <si>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</si>
  <si>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</si>
  <si>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</si>
  <si>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</si>
  <si>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</si>
  <si>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</si>
  <si>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</si>
  <si>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</si>
  <si>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</si>
  <si>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</si>
  <si>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</si>
  <si>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</si>
  <si>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</si>
  <si>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</si>
  <si>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</si>
  <si>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</si>
  <si>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</si>
  <si>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</si>
  <si>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</si>
  <si>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</si>
  <si>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</si>
  <si>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</si>
  <si>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</si>
  <si>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</si>
  <si>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</si>
  <si>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</si>
  <si>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</si>
  <si>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</si>
  <si>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</si>
  <si>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</si>
  <si>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</si>
  <si>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</si>
  <si>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</si>
  <si>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</si>
  <si>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</si>
  <si>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</si>
  <si>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</si>
  <si>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</si>
  <si>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</si>
  <si>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</si>
  <si>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</si>
  <si>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</si>
  <si>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</si>
  <si>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</si>
  <si>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</si>
  <si>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</si>
  <si>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</si>
  <si>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</si>
  <si>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</si>
  <si>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</si>
  <si>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</si>
  <si>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</si>
  <si>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</si>
  <si>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</si>
  <si>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</si>
  <si>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</si>
  <si>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</si>
  <si>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</si>
  <si>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</si>
  <si>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</si>
  <si>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</si>
  <si>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</si>
  <si>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</si>
  <si>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</si>
  <si>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</si>
  <si>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</si>
  <si>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</si>
  <si>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</si>
  <si>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</si>
  <si>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</si>
  <si>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</si>
  <si>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</si>
  <si>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</si>
  <si>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</si>
  <si>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</si>
  <si>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</si>
  <si>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</si>
  <si>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</si>
  <si>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</si>
  <si>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</si>
  <si>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</si>
  <si>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</si>
  <si>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</si>
  <si>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</si>
  <si>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</si>
  <si>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</si>
  <si>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</si>
  <si>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</si>
  <si>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</si>
  <si>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</si>
  <si>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</si>
  <si>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</si>
  <si>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</si>
  <si>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</si>
  <si>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</si>
  <si>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</si>
  <si>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</si>
  <si>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</si>
  <si>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</si>
  <si>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</si>
  <si>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</si>
  <si>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</si>
  <si>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</si>
  <si>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</si>
  <si>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</si>
  <si>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</si>
  <si>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</si>
  <si>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</si>
  <si>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</si>
  <si>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</si>
  <si>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</si>
  <si>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</si>
  <si>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</si>
  <si>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</si>
  <si>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</si>
  <si>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</si>
  <si>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</si>
  <si>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</si>
  <si>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</si>
  <si>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</si>
  <si>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</si>
  <si>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</si>
  <si>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</si>
  <si>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</si>
  <si>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</si>
  <si>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</si>
  <si>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</si>
  <si>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</si>
  <si>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</si>
  <si>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</si>
  <si>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</si>
  <si>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</si>
  <si>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</si>
  <si>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</si>
  <si>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</si>
  <si>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</si>
  <si>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</si>
  <si>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</si>
  <si>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</si>
  <si>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</si>
  <si>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</si>
  <si>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</si>
  <si>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</si>
  <si>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</si>
  <si>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</si>
  <si>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</si>
  <si>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</si>
  <si>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</si>
  <si>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</si>
  <si>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</si>
  <si>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</si>
  <si>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</si>
  <si>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</si>
  <si>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</si>
  <si>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</si>
  <si>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</si>
  <si>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</si>
  <si>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</si>
  <si>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</si>
  <si>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</si>
  <si>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</si>
  <si>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</si>
  <si>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</si>
  <si>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</si>
  <si>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</si>
  <si>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</si>
  <si>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</si>
  <si>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</si>
  <si>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</si>
  <si>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</si>
  <si>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</si>
  <si>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</si>
  <si>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</si>
  <si>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</si>
  <si>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</si>
  <si>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</si>
  <si>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</si>
  <si>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</si>
  <si>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</si>
  <si>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</si>
  <si>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</si>
  <si>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</si>
  <si>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</si>
  <si>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</si>
  <si>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</si>
  <si>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</si>
  <si>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</si>
  <si>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</si>
  <si>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</si>
  <si>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</si>
  <si>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</si>
  <si>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</si>
  <si>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</si>
  <si>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</si>
  <si>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</si>
  <si>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</si>
  <si>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</si>
  <si>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</si>
  <si>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</si>
  <si>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</si>
  <si>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</si>
  <si>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</si>
  <si>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</si>
  <si>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</si>
  <si>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</si>
  <si>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</si>
  <si>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</si>
  <si>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</si>
  <si>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</si>
  <si>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</si>
  <si>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</si>
  <si>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</si>
  <si>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</si>
  <si>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</si>
  <si>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</si>
  <si>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</si>
  <si>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</si>
  <si>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</si>
  <si>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</si>
  <si>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</si>
  <si>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</si>
  <si>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</si>
  <si>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</si>
  <si>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</si>
  <si>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</si>
  <si>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</si>
  <si>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</si>
  <si>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</si>
  <si>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</si>
  <si>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</si>
  <si>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</si>
  <si>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</si>
  <si>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</si>
  <si>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</si>
  <si>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</si>
  <si>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</si>
  <si>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</si>
  <si>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</si>
  <si>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</si>
  <si>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</si>
  <si>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</si>
  <si>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</si>
  <si>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</si>
  <si>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</si>
  <si>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</si>
  <si>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</si>
  <si>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</si>
  <si>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</si>
  <si>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</si>
  <si>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</si>
  <si>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</si>
  <si>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</si>
  <si>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</si>
  <si>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</si>
  <si>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</si>
  <si>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</si>
  <si>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</si>
  <si>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</si>
  <si>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</si>
  <si>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</si>
  <si>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</si>
  <si>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</si>
  <si>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</si>
  <si>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</si>
  <si>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</si>
  <si>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</si>
  <si>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</si>
  <si>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</si>
  <si>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</si>
  <si>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</si>
  <si>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</si>
  <si>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</si>
  <si>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</si>
  <si>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</si>
  <si>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</si>
  <si>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</si>
  <si>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</si>
  <si>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</si>
  <si>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</si>
  <si>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</si>
  <si>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</si>
  <si>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</si>
  <si>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</si>
  <si>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</si>
  <si>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</si>
  <si>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</si>
  <si>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</si>
  <si>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</si>
  <si>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</si>
  <si>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</si>
  <si>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</si>
  <si>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</si>
  <si>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</si>
  <si>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</si>
  <si>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</si>
  <si>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</si>
  <si>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</si>
  <si>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</si>
  <si>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</si>
  <si>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</si>
  <si>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</si>
  <si>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</si>
  <si>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</si>
  <si>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</si>
  <si>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Energie- und Wasserversorgung Hamm GmbH</t>
  </si>
  <si>
    <t>9870039300007</t>
  </si>
  <si>
    <t>Südring 1 - 3</t>
  </si>
  <si>
    <t>Hamm</t>
  </si>
  <si>
    <t>Energiedatenmanagement</t>
  </si>
  <si>
    <t>edm@ewv-hamm-netz.de</t>
  </si>
  <si>
    <t>NCLN007003930000</t>
  </si>
  <si>
    <t>DE_GKO03</t>
  </si>
  <si>
    <t>DE_GHA03</t>
  </si>
  <si>
    <t>Ahlen/Westfalen</t>
  </si>
  <si>
    <t>Uni Dortmund</t>
  </si>
  <si>
    <t>02381 / 274 - 3315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</si>
</sst>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655</v>
      </c>
    </row>
    <row r="8" spans="2:7" s="8" customFormat="1">
      <c r="B8" s="8" t="s">
        <v>658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656</v>
      </c>
    </row>
    <row r="12" spans="2:7" s="8" customFormat="1">
      <c r="B12" s="8" t="s">
        <v>498</v>
      </c>
    </row>
    <row r="13" spans="2:7" s="8" customFormat="1">
      <c r="B13" s="8" t="s">
        <v>657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Normal="10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652</v>
      </c>
      <c r="D4" s="27">
        <v>42307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651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485</v>
      </c>
      <c r="D11" s="331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59065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670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Energie- und Wasserversorgung Hamm GmbH</v>
      </c>
      <c r="E28" s="38"/>
      <c r="F28" s="11"/>
      <c r="G28" s="2"/>
    </row>
    <row r="29" spans="1:15">
      <c r="B29" s="15"/>
      <c r="C29" s="22" t="s">
        <v>396</v>
      </c>
      <c r="D29" s="45" t="s">
        <v>659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6" priority="2">
      <formula>IF(CELL("Zeile",D29)&lt;$D$25+CELL("Zeile",$D$29),1,0)</formula>
    </cfRule>
  </conditionalFormatting>
  <conditionalFormatting sqref="D30:D48">
    <cfRule type="expression" dxfId="6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zoomScale="80" zoomScaleNormal="80" workbookViewId="0">
      <selection activeCell="D13" sqref="D1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Energie- und Wasserversorgung Hamm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Energie- und Wasserversorgung Hamm GmbH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9870039300007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613</v>
      </c>
      <c r="D13" s="33" t="s">
        <v>615</v>
      </c>
      <c r="E13" s="15"/>
      <c r="H13" s="271" t="s">
        <v>614</v>
      </c>
      <c r="I13" s="271" t="s">
        <v>615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431</v>
      </c>
      <c r="D15" s="42" t="s">
        <v>665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369</v>
      </c>
      <c r="D18" s="49" t="s">
        <v>136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572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611</v>
      </c>
      <c r="D22" s="49" t="s">
        <v>607</v>
      </c>
      <c r="E22" s="15"/>
      <c r="H22" s="267" t="s">
        <v>607</v>
      </c>
      <c r="I22" s="267" t="s">
        <v>608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609</v>
      </c>
      <c r="E23" s="15"/>
      <c r="H23" s="267" t="s">
        <v>610</v>
      </c>
      <c r="I23" s="8" t="s">
        <v>606</v>
      </c>
      <c r="J23" s="8"/>
      <c r="K23" s="8"/>
      <c r="L23" s="268"/>
    </row>
    <row r="24" spans="2:16" ht="15" customHeight="1">
      <c r="B24" s="22"/>
      <c r="C24" s="24" t="s">
        <v>612</v>
      </c>
      <c r="D24" s="24" t="str">
        <f>IF(D22=$H$22,L24,IF(D23=$H$24,M24,N24))</f>
        <v>=&gt;  Q(D) = KW  x  h(T, SLP-Typ)  x  F(WT)</v>
      </c>
      <c r="E24" s="15"/>
      <c r="H24" s="267" t="s">
        <v>609</v>
      </c>
      <c r="I24" s="267" t="s">
        <v>616</v>
      </c>
      <c r="J24" s="8"/>
      <c r="K24" s="8"/>
      <c r="L24" s="270" t="s">
        <v>617</v>
      </c>
      <c r="M24" s="270" t="s">
        <v>619</v>
      </c>
      <c r="N24" s="270" t="s">
        <v>618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575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620</v>
      </c>
      <c r="D27" s="42" t="s">
        <v>621</v>
      </c>
      <c r="E27" s="15"/>
      <c r="H27" s="297" t="s">
        <v>621</v>
      </c>
      <c r="I27" s="269" t="s">
        <v>622</v>
      </c>
      <c r="J27" s="269" t="s">
        <v>623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624</v>
      </c>
      <c r="I28" s="270" t="s">
        <v>625</v>
      </c>
      <c r="J28" s="270" t="s">
        <v>626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627</v>
      </c>
      <c r="I29" s="270" t="s">
        <v>628</v>
      </c>
      <c r="J29" s="270" t="s">
        <v>629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574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630</v>
      </c>
      <c r="I32" s="270" t="s">
        <v>631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632</v>
      </c>
      <c r="I33" s="267" t="s">
        <v>627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546</v>
      </c>
      <c r="C35" s="24" t="s">
        <v>495</v>
      </c>
      <c r="D35" s="42">
        <v>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547</v>
      </c>
      <c r="C37" s="5" t="s">
        <v>366</v>
      </c>
      <c r="D37" s="34">
        <v>1500000</v>
      </c>
      <c r="E37" s="15" t="s">
        <v>504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367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584</v>
      </c>
      <c r="D48" s="41" t="s">
        <v>659</v>
      </c>
    </row>
    <row r="49" spans="3:4" ht="18" customHeight="1">
      <c r="C49" s="22" t="s">
        <v>585</v>
      </c>
      <c r="D49" s="45"/>
    </row>
    <row r="50" spans="3:4" ht="18" customHeight="1">
      <c r="C50" s="22" t="s">
        <v>586</v>
      </c>
      <c r="D50" s="45"/>
    </row>
    <row r="51" spans="3:4" ht="18" customHeight="1">
      <c r="C51" s="22" t="s">
        <v>587</v>
      </c>
      <c r="D51" s="45"/>
    </row>
    <row r="52" spans="3:4" ht="18" customHeight="1">
      <c r="C52" s="22" t="s">
        <v>588</v>
      </c>
      <c r="D52" s="45"/>
    </row>
    <row r="53" spans="3:4" ht="18" customHeight="1">
      <c r="C53" s="22" t="s">
        <v>589</v>
      </c>
      <c r="D53" s="45"/>
    </row>
    <row r="54" spans="3:4" ht="18" customHeight="1">
      <c r="C54" s="22" t="s">
        <v>590</v>
      </c>
      <c r="D54" s="45"/>
    </row>
    <row r="55" spans="3:4" ht="18" customHeight="1">
      <c r="C55" s="22" t="s">
        <v>591</v>
      </c>
      <c r="D55" s="45"/>
    </row>
    <row r="56" spans="3:4" ht="18" customHeight="1">
      <c r="C56" s="22" t="s">
        <v>592</v>
      </c>
      <c r="D56" s="45"/>
    </row>
    <row r="57" spans="3:4" ht="18" customHeight="1">
      <c r="C57" s="22" t="s">
        <v>593</v>
      </c>
      <c r="D57" s="45"/>
    </row>
    <row r="58" spans="3:4" ht="18" customHeight="1">
      <c r="C58" s="22" t="s">
        <v>594</v>
      </c>
      <c r="D58" s="45"/>
    </row>
    <row r="59" spans="3:4" ht="18" customHeight="1">
      <c r="C59" s="22" t="s">
        <v>595</v>
      </c>
      <c r="D59" s="45"/>
    </row>
    <row r="60" spans="3:4" ht="18" customHeight="1">
      <c r="C60" s="22" t="s">
        <v>596</v>
      </c>
      <c r="D60" s="45"/>
    </row>
    <row r="61" spans="3:4" ht="18" customHeight="1">
      <c r="C61" s="22" t="s">
        <v>597</v>
      </c>
      <c r="D61" s="45"/>
    </row>
    <row r="62" spans="3:4" ht="18" customHeight="1">
      <c r="C62" s="22" t="s">
        <v>598</v>
      </c>
      <c r="D62" s="45"/>
    </row>
  </sheetData>
  <sheetProtection sheet="1" objects="1" scenarios="1"/>
  <conditionalFormatting sqref="D15">
    <cfRule type="expression" dxfId="64" priority="22">
      <formula>IF($D$11="Gaspool",1,0)</formula>
    </cfRule>
  </conditionalFormatting>
  <conditionalFormatting sqref="D16">
    <cfRule type="expression" dxfId="63" priority="19">
      <formula>IF($D$11="NCG",1,0)</formula>
    </cfRule>
  </conditionalFormatting>
  <conditionalFormatting sqref="D49:D62">
    <cfRule type="expression" dxfId="62" priority="18">
      <formula>IF(CELL("Zeile",D49)&lt;$D$46+CELL("Zeile",$D$48),1,0)</formula>
    </cfRule>
  </conditionalFormatting>
  <conditionalFormatting sqref="D49:D62">
    <cfRule type="expression" dxfId="61" priority="17">
      <formula>IF(CELL(D49)&lt;$D$36+27,1,0)</formula>
    </cfRule>
  </conditionalFormatting>
  <conditionalFormatting sqref="D23">
    <cfRule type="expression" dxfId="60" priority="16">
      <formula>IF($D$22=$H$22,1,0)</formula>
    </cfRule>
  </conditionalFormatting>
  <conditionalFormatting sqref="D31">
    <cfRule type="expression" dxfId="59" priority="5">
      <formula>IF($D$18="synthetisch",1,0)</formula>
    </cfRule>
  </conditionalFormatting>
  <conditionalFormatting sqref="D28">
    <cfRule type="expression" dxfId="58" priority="3">
      <formula>IF(AND($D$27=$I$27,$D$26=$H$26),1,0)</formula>
    </cfRule>
  </conditionalFormatting>
  <conditionalFormatting sqref="D26:D28">
    <cfRule type="expression" dxfId="57" priority="6">
      <formula>IF($D$18="analytisch",1,0)</formula>
    </cfRule>
  </conditionalFormatting>
  <conditionalFormatting sqref="D27">
    <cfRule type="expression" dxfId="56" priority="4">
      <formula>IF($D$26="nein",1)</formula>
    </cfRule>
  </conditionalFormatting>
  <conditionalFormatting sqref="D35">
    <cfRule type="expression" dxfId="55" priority="1">
      <formula>IF($D$18="synthetisch",1,0)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22" sqref="G2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Energie- und Wasserversorgung Hamm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Energie- und Wasserversorgung Hamm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9870039300007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1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 t="str">
        <f>INDEX('SLP-Verfahren'!D48:D62,'SLP-Temp-Gebiet #01'!F10)</f>
        <v>Energie- und Wasserversorgung Hamm GmbH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501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501</v>
      </c>
      <c r="F23" s="155" t="s">
        <v>501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668</v>
      </c>
      <c r="F24" s="155" t="s">
        <v>669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>
        <v>103121</v>
      </c>
      <c r="F25" s="159">
        <v>104170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255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351</v>
      </c>
      <c r="F33" s="155" t="s">
        <v>3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510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143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535</v>
      </c>
      <c r="E36" s="161" t="s">
        <v>454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MeteoGroup</v>
      </c>
      <c r="F57" s="155" t="str">
        <f t="shared" ref="F57:N57" si="7">F23</f>
        <v>MeteoGroup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Ahlen/Westfalen</v>
      </c>
      <c r="F58" s="155" t="str">
        <f t="shared" ref="F58:N58" si="8">F24</f>
        <v>Uni Dortmund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>
        <f>E25</f>
        <v>103121</v>
      </c>
      <c r="F59" s="159">
        <f t="shared" ref="F59:N59" si="9">F25</f>
        <v>104170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524</v>
      </c>
      <c r="D65" s="184" t="s">
        <v>255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530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D-2</v>
      </c>
      <c r="F67" s="155" t="str">
        <f t="shared" ref="F67:N67" si="14">F33</f>
        <v>D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Kalendertag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143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143</v>
      </c>
    </row>
    <row r="70" spans="2:15">
      <c r="B70" s="181"/>
      <c r="C70" s="190" t="s">
        <v>444</v>
      </c>
      <c r="D70" s="118" t="s">
        <v>535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143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3 E25:N25 E24 G24:N24">
    <cfRule type="expression" dxfId="54" priority="30">
      <formula>IF(E$20&lt;=$F$18,1,0)</formula>
    </cfRule>
  </conditionalFormatting>
  <conditionalFormatting sqref="E32:N36">
    <cfRule type="expression" dxfId="53" priority="29">
      <formula>IF(E$30&lt;=$F$28,1,0)</formula>
    </cfRule>
  </conditionalFormatting>
  <conditionalFormatting sqref="E26:F26">
    <cfRule type="expression" dxfId="52" priority="28">
      <formula>IF(E$20&lt;=$F$18,1,0)</formula>
    </cfRule>
  </conditionalFormatting>
  <conditionalFormatting sqref="E26:N26">
    <cfRule type="expression" dxfId="51" priority="27">
      <formula>IF(E$20&lt;=$F$18,1,0)</formula>
    </cfRule>
  </conditionalFormatting>
  <conditionalFormatting sqref="E56:N59">
    <cfRule type="expression" dxfId="50" priority="24">
      <formula>IF(E$54&lt;=$F$52,1,0)</formula>
    </cfRule>
  </conditionalFormatting>
  <conditionalFormatting sqref="E60:N60">
    <cfRule type="expression" dxfId="49" priority="23">
      <formula>IF(E$54&lt;=$F$52,1,0)</formula>
    </cfRule>
  </conditionalFormatting>
  <conditionalFormatting sqref="E66:N68">
    <cfRule type="expression" dxfId="48" priority="17">
      <formula>IF(E$64&lt;=$F$62,1,0)</formula>
    </cfRule>
  </conditionalFormatting>
  <conditionalFormatting sqref="E65:N68 E70:N70">
    <cfRule type="expression" dxfId="47" priority="15">
      <formula>IF(E$64&gt;$F$62,1,0)</formula>
    </cfRule>
  </conditionalFormatting>
  <conditionalFormatting sqref="E56:N60">
    <cfRule type="expression" dxfId="46" priority="14">
      <formula>IF(E$54&gt;$F$52,1,0)</formula>
    </cfRule>
  </conditionalFormatting>
  <conditionalFormatting sqref="E21:N23 E25:N26 E24 G24:N24">
    <cfRule type="expression" dxfId="45" priority="13">
      <formula>IF(E$20&gt;$F$18,1,0)</formula>
    </cfRule>
  </conditionalFormatting>
  <conditionalFormatting sqref="E32:N36">
    <cfRule type="expression" dxfId="44" priority="12">
      <formula>IF(E$30&gt;$F$28,1,0)</formula>
    </cfRule>
  </conditionalFormatting>
  <conditionalFormatting sqref="H11 H8:H9">
    <cfRule type="expression" dxfId="43" priority="11">
      <formula>IF($F$9=1,1,0)</formula>
    </cfRule>
  </conditionalFormatting>
  <conditionalFormatting sqref="E55:N55">
    <cfRule type="expression" dxfId="42" priority="10">
      <formula>IF(E$54&gt;$F$52,1,0)</formula>
    </cfRule>
  </conditionalFormatting>
  <conditionalFormatting sqref="E31:N31">
    <cfRule type="expression" dxfId="41" priority="9">
      <formula>IF(E$30&gt;$F$28,1,0)</formula>
    </cfRule>
  </conditionalFormatting>
  <conditionalFormatting sqref="E70:N70">
    <cfRule type="expression" dxfId="40" priority="8">
      <formula>IF(E$64&lt;=$F$62,1,0)</formula>
    </cfRule>
  </conditionalFormatting>
  <conditionalFormatting sqref="H10">
    <cfRule type="expression" dxfId="39" priority="7">
      <formula>IF($F$9=1,1,0)</formula>
    </cfRule>
  </conditionalFormatting>
  <conditionalFormatting sqref="E69:N69">
    <cfRule type="expression" dxfId="38" priority="4">
      <formula>IF(E$64&lt;=$F$62,1,0)</formula>
    </cfRule>
  </conditionalFormatting>
  <conditionalFormatting sqref="E69:N69">
    <cfRule type="expression" dxfId="37" priority="3">
      <formula>IF(E$64&gt;$F$62,1,0)</formula>
    </cfRule>
  </conditionalFormatting>
  <conditionalFormatting sqref="F24">
    <cfRule type="expression" dxfId="36" priority="2">
      <formula>IF(F$20&lt;=$F$18,1,0)</formula>
    </cfRule>
  </conditionalFormatting>
  <conditionalFormatting sqref="F24">
    <cfRule type="expression" dxfId="35" priority="1">
      <formula>IF(F$20&gt;$F$18,1,0)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F36:N36 F26:N26 E56:N60 I22:N22 F52 F62 G24:N24 G70:N70 F32:N32 E69:N69 G25:N25 F34:N34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541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Energie- und Wasserversorgung Hamm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Energie- und Wasserversorgung Hamm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9870039300007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53">
        <f>'SLP-Verfahren'!D46</f>
        <v>1</v>
      </c>
      <c r="H9" s="171" t="s">
        <v>599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583</v>
      </c>
      <c r="D10" s="129"/>
      <c r="E10" s="129"/>
      <c r="F10" s="49">
        <v>2</v>
      </c>
      <c r="G10" s="57"/>
      <c r="H10" s="171" t="s">
        <v>600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601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582</v>
      </c>
      <c r="D13" s="342"/>
      <c r="E13" s="342"/>
      <c r="F13" s="181" t="s">
        <v>545</v>
      </c>
      <c r="G13" s="129" t="s">
        <v>543</v>
      </c>
      <c r="H13" s="261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86</v>
      </c>
      <c r="G14" s="263" t="s">
        <v>569</v>
      </c>
      <c r="H14" s="51">
        <v>0</v>
      </c>
      <c r="I14" s="57"/>
      <c r="J14" s="129"/>
      <c r="K14" s="129"/>
      <c r="L14" s="129"/>
      <c r="M14" s="129"/>
      <c r="N14" s="129"/>
      <c r="O14" s="332" t="s">
        <v>649</v>
      </c>
      <c r="R14" s="207" t="s">
        <v>561</v>
      </c>
      <c r="S14" s="207" t="s">
        <v>562</v>
      </c>
      <c r="T14" s="207" t="s">
        <v>563</v>
      </c>
      <c r="U14" s="207" t="s">
        <v>564</v>
      </c>
      <c r="V14" s="207" t="s">
        <v>544</v>
      </c>
      <c r="W14" s="207" t="s">
        <v>565</v>
      </c>
      <c r="X14" s="207" t="s">
        <v>566</v>
      </c>
      <c r="Y14" s="207" t="s">
        <v>567</v>
      </c>
      <c r="Z14" s="207" t="s">
        <v>568</v>
      </c>
      <c r="AA14" s="207" t="s">
        <v>569</v>
      </c>
      <c r="AB14" s="207" t="s">
        <v>570</v>
      </c>
      <c r="AC14" s="207" t="s">
        <v>571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72</v>
      </c>
      <c r="G15" s="263" t="s">
        <v>563</v>
      </c>
      <c r="H15" s="51">
        <v>0</v>
      </c>
      <c r="I15" s="57"/>
      <c r="J15" s="129"/>
      <c r="K15" s="129"/>
      <c r="L15" s="129"/>
      <c r="M15" s="129"/>
      <c r="N15" s="129"/>
      <c r="O15" s="160" t="s">
        <v>525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371</v>
      </c>
      <c r="AH15" s="260" t="s">
        <v>493</v>
      </c>
      <c r="AI15" s="260" t="s">
        <v>546</v>
      </c>
      <c r="AJ15" s="260" t="s">
        <v>547</v>
      </c>
      <c r="AK15" s="260" t="s">
        <v>548</v>
      </c>
      <c r="AL15" s="260" t="s">
        <v>549</v>
      </c>
      <c r="AM15" s="260" t="s">
        <v>550</v>
      </c>
      <c r="AN15" s="260" t="s">
        <v>551</v>
      </c>
      <c r="AO15" s="260" t="s">
        <v>552</v>
      </c>
      <c r="AP15" s="260" t="s">
        <v>553</v>
      </c>
      <c r="AQ15" s="260" t="s">
        <v>554</v>
      </c>
      <c r="AR15" s="260" t="s">
        <v>555</v>
      </c>
      <c r="AS15" s="260" t="s">
        <v>556</v>
      </c>
      <c r="AT15" s="260" t="s">
        <v>557</v>
      </c>
      <c r="AU15" s="260" t="s">
        <v>558</v>
      </c>
      <c r="AV15" s="260" t="s">
        <v>559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515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521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516</v>
      </c>
      <c r="D20" s="178" t="s">
        <v>511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523</v>
      </c>
      <c r="D21" s="152" t="s">
        <v>513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534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3" t="s">
        <v>143</v>
      </c>
      <c r="Q23" s="209"/>
      <c r="R23" s="67" t="s">
        <v>140</v>
      </c>
      <c r="S23" s="67" t="s">
        <v>501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518</v>
      </c>
      <c r="D24" s="186"/>
      <c r="E24" s="155" t="s">
        <v>578</v>
      </c>
      <c r="F24" s="155" t="s">
        <v>579</v>
      </c>
      <c r="G24" s="155"/>
      <c r="H24" s="155"/>
      <c r="I24" s="155"/>
      <c r="J24" s="155"/>
      <c r="K24" s="155"/>
      <c r="L24" s="155"/>
      <c r="M24" s="155"/>
      <c r="N24" s="155"/>
      <c r="O24" s="183" t="s">
        <v>519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512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5" t="s">
        <v>502</v>
      </c>
      <c r="F26" s="155" t="s">
        <v>502</v>
      </c>
      <c r="G26" s="155"/>
      <c r="H26" s="155"/>
      <c r="I26" s="155"/>
      <c r="J26" s="155"/>
      <c r="K26" s="155"/>
      <c r="L26" s="155"/>
      <c r="M26" s="155"/>
      <c r="N26" s="155"/>
      <c r="O26" s="183" t="s">
        <v>143</v>
      </c>
      <c r="Q26" s="209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524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530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143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143</v>
      </c>
      <c r="Q34" s="209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603</v>
      </c>
      <c r="D35" s="152" t="s">
        <v>604</v>
      </c>
      <c r="E35" s="155" t="s">
        <v>602</v>
      </c>
      <c r="F35" s="155" t="s">
        <v>602</v>
      </c>
      <c r="G35" s="155" t="s">
        <v>602</v>
      </c>
      <c r="H35" s="155" t="s">
        <v>602</v>
      </c>
      <c r="I35" s="155" t="s">
        <v>602</v>
      </c>
      <c r="J35" s="155" t="s">
        <v>602</v>
      </c>
      <c r="K35" s="155" t="s">
        <v>602</v>
      </c>
      <c r="L35" s="155" t="s">
        <v>602</v>
      </c>
      <c r="M35" s="155" t="s">
        <v>602</v>
      </c>
      <c r="N35" s="155" t="s">
        <v>602</v>
      </c>
      <c r="O35" s="183" t="s">
        <v>143</v>
      </c>
      <c r="Q35" s="209"/>
      <c r="R35" s="67" t="s">
        <v>602</v>
      </c>
      <c r="S35" s="67" t="s">
        <v>605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535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143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528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529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522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526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527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532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533</v>
      </c>
      <c r="D46" s="199" t="s">
        <v>531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531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576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516</v>
      </c>
      <c r="D54" s="178" t="s">
        <v>511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523</v>
      </c>
      <c r="D55" s="152" t="s">
        <v>513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534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518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519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512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524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530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143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143</v>
      </c>
    </row>
    <row r="69" spans="2:15">
      <c r="B69" s="181"/>
      <c r="C69" s="185" t="s">
        <v>603</v>
      </c>
      <c r="D69" s="152" t="s">
        <v>604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143</v>
      </c>
    </row>
    <row r="70" spans="2:15">
      <c r="B70" s="181"/>
      <c r="C70" s="190" t="s">
        <v>444</v>
      </c>
      <c r="D70" s="118" t="s">
        <v>535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143</v>
      </c>
    </row>
    <row r="71" spans="2:15"/>
    <row r="72" spans="2:15" ht="15.75" customHeight="1">
      <c r="C72" s="344" t="s">
        <v>577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53" sqref="F5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Energie- und Wasserversorgung Hamm GmbH</v>
      </c>
      <c r="E5" s="129"/>
      <c r="J5" s="88" t="s">
        <v>497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Energie- und Wasserversorgung Hamm GmbH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9870039300007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42278</v>
      </c>
      <c r="E8" s="129"/>
      <c r="F8" s="129"/>
      <c r="H8" s="127" t="s">
        <v>495</v>
      </c>
      <c r="J8" s="131">
        <f>COUNTA(D12:D100)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494</v>
      </c>
      <c r="D10" s="133" t="s">
        <v>148</v>
      </c>
      <c r="E10" s="272" t="s">
        <v>508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633</v>
      </c>
      <c r="M10" s="149" t="s">
        <v>642</v>
      </c>
      <c r="N10" s="150" t="s">
        <v>643</v>
      </c>
      <c r="O10" s="150" t="s">
        <v>644</v>
      </c>
      <c r="P10" s="151" t="s">
        <v>645</v>
      </c>
      <c r="Q10" s="145" t="s">
        <v>634</v>
      </c>
      <c r="R10" s="135" t="s">
        <v>635</v>
      </c>
      <c r="S10" s="136" t="s">
        <v>636</v>
      </c>
      <c r="T10" s="136" t="s">
        <v>637</v>
      </c>
      <c r="U10" s="136" t="s">
        <v>638</v>
      </c>
      <c r="V10" s="136" t="s">
        <v>639</v>
      </c>
      <c r="W10" s="136" t="s">
        <v>640</v>
      </c>
      <c r="X10" s="137" t="s">
        <v>641</v>
      </c>
      <c r="Y10" s="294" t="s">
        <v>646</v>
      </c>
    </row>
    <row r="11" spans="2:26" ht="15.75" thickBot="1">
      <c r="B11" s="138" t="s">
        <v>496</v>
      </c>
      <c r="C11" s="139" t="s">
        <v>507</v>
      </c>
      <c r="D11" s="293" t="s">
        <v>248</v>
      </c>
      <c r="E11" s="163" t="s">
        <v>514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Energie- und Wasserversorgung Hamm GmbH</v>
      </c>
      <c r="D12" s="62" t="s">
        <v>248</v>
      </c>
      <c r="E12" s="164" t="s">
        <v>5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6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Energie- und Wasserversorgung Hamm GmbH</v>
      </c>
      <c r="D13" s="62" t="s">
        <v>248</v>
      </c>
      <c r="E13" s="164" t="s">
        <v>4</v>
      </c>
      <c r="F13" s="296" t="str">
        <f>VLOOKUP($E13,'BDEW-Standard'!$B$3:$M$158,F$9,0)</f>
        <v>D13</v>
      </c>
      <c r="H13" s="273">
        <f>ROUND(VLOOKUP($E13,'BDEW-Standard'!$B$3:$M$158,H$9,0),7)</f>
        <v>3.0469694999999999</v>
      </c>
      <c r="I13" s="273">
        <f>ROUND(VLOOKUP($E13,'BDEW-Standard'!$B$3:$M$158,I$9,0),7)</f>
        <v>-37.183314099999997</v>
      </c>
      <c r="J13" s="273">
        <f>ROUND(VLOOKUP($E13,'BDEW-Standard'!$B$3:$M$158,J$9,0),7)</f>
        <v>5.6727847000000002</v>
      </c>
      <c r="K13" s="273">
        <f>ROUND(VLOOKUP($E13,'BDEW-Standard'!$B$3:$M$158,K$9,0),7)</f>
        <v>9.6193100000000004E-2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1.0075192723557669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Energie- und Wasserversorgung Hamm GmbH</v>
      </c>
      <c r="D14" s="62" t="s">
        <v>248</v>
      </c>
      <c r="E14" s="164" t="s">
        <v>581</v>
      </c>
      <c r="F14" s="296" t="str">
        <f>VLOOKUP($E14,'BDEW-Standard'!$B$3:$M$158,F$9,0)</f>
        <v>D23</v>
      </c>
      <c r="H14" s="273">
        <f>ROUND(VLOOKUP($E14,'BDEW-Standard'!$B$3:$M$158,H$9,0),7)</f>
        <v>2.3877617999999998</v>
      </c>
      <c r="I14" s="273">
        <f>ROUND(VLOOKUP($E14,'BDEW-Standard'!$B$3:$M$158,I$9,0),7)</f>
        <v>-34.721360500000003</v>
      </c>
      <c r="J14" s="273">
        <f>ROUND(VLOOKUP($E14,'BDEW-Standard'!$B$3:$M$158,J$9,0),7)</f>
        <v>5.8164303999999998</v>
      </c>
      <c r="K14" s="273">
        <f>ROUND(VLOOKUP($E14,'BDEW-Standard'!$B$3:$M$158,K$9,0),7)</f>
        <v>0.12081939999999999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1.0365184142102302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Energie- und Wasserversorgung Hamm GmbH</v>
      </c>
      <c r="D15" s="62" t="s">
        <v>248</v>
      </c>
      <c r="E15" s="164" t="s">
        <v>666</v>
      </c>
      <c r="F15" s="296" t="str">
        <f>VLOOKUP($E15,'BDEW-Standard'!$B$3:$M$158,F$9,0)</f>
        <v>KO3</v>
      </c>
      <c r="H15" s="273">
        <f>ROUND(VLOOKUP($E15,'BDEW-Standard'!$B$3:$M$158,H$9,0),7)</f>
        <v>2.7172288</v>
      </c>
      <c r="I15" s="273">
        <f>ROUND(VLOOKUP($E15,'BDEW-Standard'!$B$3:$M$158,I$9,0),7)</f>
        <v>-35.141256300000002</v>
      </c>
      <c r="J15" s="273">
        <f>ROUND(VLOOKUP($E15,'BDEW-Standard'!$B$3:$M$158,J$9,0),7)</f>
        <v>7.1303394999999998</v>
      </c>
      <c r="K15" s="273">
        <f>ROUND(VLOOKUP($E15,'BDEW-Standard'!$B$3:$M$158,K$9,0),7)</f>
        <v>0.14184720000000001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1.0630299199876638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2" customFormat="1">
      <c r="B16" s="143">
        <v>5</v>
      </c>
      <c r="C16" s="144" t="str">
        <f t="shared" si="0"/>
        <v>Energie- und Wasserversorgung Hamm GmbH</v>
      </c>
      <c r="D16" s="62" t="s">
        <v>248</v>
      </c>
      <c r="E16" s="164" t="s">
        <v>667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Energie- und Wasserversorgung Hamm GmbH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Energie- und Wasserversorgung Hamm GmbH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Energie- und Wasserversorgung Hamm GmbH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Energie- und Wasserversorgung Hamm GmbH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Energie- und Wasserversorgung Hamm GmbH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Energie- und Wasserversorgung Hamm GmbH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Energie- und Wasserversorgung Hamm GmbH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Energie- und Wasserversorgung Hamm GmbH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Energie- und Wasserversorgung Hamm GmbH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Energie- und Wasserversorgung Hamm GmbH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Energie- und Wasserversorgung Hamm GmbH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Energie- und Wasserversorgung Hamm GmbH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Energie- und Wasserversorgung Hamm GmbH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Energie- und Wasserversorgung Hamm GmbH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Energie- und Wasserversorgung Hamm GmbH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Energie- und Wasserversorgung Hamm GmbH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Energie- und Wasserversorgung Hamm GmbH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Energie- und Wasserversorgung Hamm GmbH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Energie- und Wasserversorgung Hamm GmbH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Energie- und Wasserversorgung Hamm GmbH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Energie- und Wasserversorgung Hamm GmbH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Energie- und Wasserversorgung Hamm GmbH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Energie- und Wasserversorgung Hamm GmbH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Energie- und Wasserversorgung Hamm GmbH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Energie- und Wasserversorgung Hamm GmbH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2 H11:K12 M11:P12 R11:Y12 R17:Y41 Y13:Y16 M17:P41 H17:K41 F17:F41">
    <cfRule type="expression" dxfId="16" priority="16">
      <formula>ISERROR(F11)</formula>
    </cfRule>
  </conditionalFormatting>
  <conditionalFormatting sqref="Y12:Y41 E12:F12 E17:F41">
    <cfRule type="duplicateValues" dxfId="15" priority="38"/>
  </conditionalFormatting>
  <conditionalFormatting sqref="L11:L12 L17:L41">
    <cfRule type="expression" dxfId="14" priority="7">
      <formula>ISERROR(L11)</formula>
    </cfRule>
  </conditionalFormatting>
  <conditionalFormatting sqref="Q11:Q12 Q17:Q41">
    <cfRule type="expression" dxfId="13" priority="6">
      <formula>ISERROR(Q11)</formula>
    </cfRule>
  </conditionalFormatting>
  <conditionalFormatting sqref="F13:F16 H13:K16 M13:P16 R13:X16">
    <cfRule type="expression" dxfId="12" priority="3">
      <formula>ISERROR(F13)</formula>
    </cfRule>
  </conditionalFormatting>
  <conditionalFormatting sqref="E13:F16">
    <cfRule type="duplicateValues" dxfId="11" priority="5"/>
  </conditionalFormatting>
  <conditionalFormatting sqref="L13:L16">
    <cfRule type="expression" dxfId="10" priority="2">
      <formula>ISERROR(L13)</formula>
    </cfRule>
  </conditionalFormatting>
  <conditionalFormatting sqref="Q13:Q16">
    <cfRule type="expression" dxfId="9" priority="1">
      <formula>ISERROR(Q13)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2 F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D11:D12 D17:D41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D6A68F3C-2A72-4C44-A010-CC6736A647DA}">
            <xm:f>D13&lt;&gt;IF(ISERROR(VLOOKUP($E13,'BDEW-Standard'!$B$3:$M$158,1,0)),"Ind.-Koef.","BDEW")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D13:D16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Energie- und Wasserversorgung Hamm GmbH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Energie- und Wasserversorgung Hamm GmbH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9870039300007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580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654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647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653</v>
      </c>
      <c r="C23" s="116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455</v>
      </c>
      <c r="F1" s="213" t="s">
        <v>542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650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31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246</v>
      </c>
      <c r="B96" s="127" t="s">
        <v>56</v>
      </c>
      <c r="C96" s="127" t="s">
        <v>323</v>
      </c>
      <c r="D96" s="231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246</v>
      </c>
      <c r="B97" s="127" t="s">
        <v>61</v>
      </c>
      <c r="C97" s="127" t="s">
        <v>328</v>
      </c>
      <c r="D97" s="231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246</v>
      </c>
      <c r="B98" s="127" t="s">
        <v>66</v>
      </c>
      <c r="C98" s="127" t="s">
        <v>333</v>
      </c>
      <c r="D98" s="231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246</v>
      </c>
      <c r="B99" s="127" t="s">
        <v>19</v>
      </c>
      <c r="C99" s="127" t="s">
        <v>286</v>
      </c>
      <c r="D99" s="231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31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31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31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31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31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31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31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31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31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31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31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31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31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31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31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31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31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31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31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31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31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31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31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31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31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31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31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31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31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31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31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31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31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31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31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31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31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31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31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31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31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31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31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31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31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31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31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31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31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31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31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31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31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31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31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31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31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31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31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542</v>
      </c>
    </row>
    <row r="2" spans="1:16">
      <c r="A2" s="233"/>
      <c r="B2" s="232" t="s">
        <v>457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Herr Lukas Bohnenkamp</cp:lastModifiedBy>
  <cp:lastPrinted>2015-03-20T22:59:10Z</cp:lastPrinted>
  <dcterms:created xsi:type="dcterms:W3CDTF">2015-01-15T05:25:41Z</dcterms:created>
  <dcterms:modified xsi:type="dcterms:W3CDTF">2015-11-02T14:45:26Z</dcterms:modified>
</cp:coreProperties>
</file>